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áce Krauz\_2021\Bohumín ul. Úvozní - kanalizace\Oprava rozpočtů\SO 04 Tlakový řad kanalizace A+b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Pol'!$A$1:$U$38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I48" i="1"/>
  <c r="I47" i="1"/>
  <c r="G39" i="1"/>
  <c r="F39" i="1"/>
  <c r="F40" i="1" s="1"/>
  <c r="G28" i="12"/>
  <c r="AC28" i="12"/>
  <c r="AD28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1" i="12"/>
  <c r="M11" i="12" s="1"/>
  <c r="I11" i="12"/>
  <c r="K11" i="12"/>
  <c r="K10" i="12" s="1"/>
  <c r="O11" i="12"/>
  <c r="Q11" i="12"/>
  <c r="U11" i="12"/>
  <c r="U10" i="12" s="1"/>
  <c r="G12" i="12"/>
  <c r="I12" i="12"/>
  <c r="K12" i="12"/>
  <c r="M12" i="12"/>
  <c r="O12" i="12"/>
  <c r="Q12" i="12"/>
  <c r="U12" i="12"/>
  <c r="G13" i="12"/>
  <c r="G10" i="12" s="1"/>
  <c r="I13" i="12"/>
  <c r="K13" i="12"/>
  <c r="O13" i="12"/>
  <c r="O10" i="12" s="1"/>
  <c r="Q13" i="12"/>
  <c r="U13" i="12"/>
  <c r="G14" i="12"/>
  <c r="M14" i="12" s="1"/>
  <c r="I14" i="12"/>
  <c r="I10" i="12" s="1"/>
  <c r="K14" i="12"/>
  <c r="O14" i="12"/>
  <c r="Q14" i="12"/>
  <c r="Q10" i="12" s="1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O17" i="12"/>
  <c r="G18" i="12"/>
  <c r="M18" i="12" s="1"/>
  <c r="I18" i="12"/>
  <c r="I17" i="12" s="1"/>
  <c r="K18" i="12"/>
  <c r="K17" i="12" s="1"/>
  <c r="O18" i="12"/>
  <c r="Q18" i="12"/>
  <c r="Q17" i="12" s="1"/>
  <c r="U18" i="12"/>
  <c r="U17" i="12" s="1"/>
  <c r="G19" i="12"/>
  <c r="M19" i="12" s="1"/>
  <c r="I19" i="12"/>
  <c r="K19" i="12"/>
  <c r="O19" i="12"/>
  <c r="Q19" i="12"/>
  <c r="U19" i="12"/>
  <c r="G21" i="12"/>
  <c r="G20" i="12" s="1"/>
  <c r="I21" i="12"/>
  <c r="I20" i="12" s="1"/>
  <c r="K21" i="12"/>
  <c r="O21" i="12"/>
  <c r="O20" i="12" s="1"/>
  <c r="Q21" i="12"/>
  <c r="Q20" i="12" s="1"/>
  <c r="U21" i="12"/>
  <c r="G22" i="12"/>
  <c r="M22" i="12" s="1"/>
  <c r="I22" i="12"/>
  <c r="K22" i="12"/>
  <c r="O22" i="12"/>
  <c r="Q22" i="12"/>
  <c r="U22" i="12"/>
  <c r="G23" i="12"/>
  <c r="I23" i="12"/>
  <c r="K23" i="12"/>
  <c r="K20" i="12" s="1"/>
  <c r="M23" i="12"/>
  <c r="O23" i="12"/>
  <c r="Q23" i="12"/>
  <c r="U23" i="12"/>
  <c r="U20" i="12" s="1"/>
  <c r="G24" i="12"/>
  <c r="I24" i="12"/>
  <c r="K24" i="12"/>
  <c r="M24" i="12"/>
  <c r="O24" i="12"/>
  <c r="Q24" i="12"/>
  <c r="U24" i="12"/>
  <c r="G25" i="12"/>
  <c r="O25" i="12"/>
  <c r="G26" i="12"/>
  <c r="M26" i="12" s="1"/>
  <c r="M25" i="12" s="1"/>
  <c r="I26" i="12"/>
  <c r="I25" i="12" s="1"/>
  <c r="K26" i="12"/>
  <c r="K25" i="12" s="1"/>
  <c r="O26" i="12"/>
  <c r="Q26" i="12"/>
  <c r="Q25" i="12" s="1"/>
  <c r="U26" i="12"/>
  <c r="U25" i="12" s="1"/>
  <c r="I20" i="1"/>
  <c r="I19" i="1"/>
  <c r="I18" i="1"/>
  <c r="I17" i="1"/>
  <c r="I16" i="1"/>
  <c r="I52" i="1"/>
  <c r="G27" i="1"/>
  <c r="G40" i="1"/>
  <c r="G25" i="1" s="1"/>
  <c r="G26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H39" i="1"/>
  <c r="I39" i="1" s="1"/>
  <c r="I40" i="1" s="1"/>
  <c r="J39" i="1" s="1"/>
  <c r="J40" i="1" s="1"/>
  <c r="M17" i="12"/>
  <c r="M21" i="12"/>
  <c r="M20" i="12" s="1"/>
  <c r="M13" i="12"/>
  <c r="M10" i="12" s="1"/>
  <c r="M9" i="12"/>
  <c r="M8" i="12" s="1"/>
  <c r="I21" i="1"/>
  <c r="H40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<sst xmlns="http://schemas.openxmlformats.org/spreadsheetml/2006/main" count="211" uniqueCount="134">
  <si>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</si>
  <si>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</si>
  <si>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</si>
  <si>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</si>
  <si>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</si>
  <si>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</si>
  <si>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</si>
  <si>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</si>
  <si>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</si>
  <si>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</si>
  <si>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</si>
  <si>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</si>
  <si>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</si>
  <si>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</si>
  <si>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</si>
  <si>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</si>
  <si>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</si>
  <si>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</si>
  <si>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</si>
  <si>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</si>
  <si>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</si>
  <si>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</si>
  <si>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</si>
  <si>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</si>
  <si>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</si>
  <si>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</si>
  <si>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</si>
  <si>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</si>
  <si>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</si>
  <si>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</si>
  <si>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</si>
  <si>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</si>
  <si>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</si>
  <si>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</si>
  <si>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</si>
  <si>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</si>
  <si>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</si>
  <si>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</si>
  <si>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</si>
  <si>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</si>
  <si>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</si>
  <si>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</si>
  <si>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</si>
  <si>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SO 09.4 Oprava komunikace</t>
  </si>
  <si>
    <t>Rozpočet:</t>
  </si>
  <si>
    <t>Misto</t>
  </si>
  <si>
    <t>Bohumín,Skřečoň - ul. Úvozní - kanalizace + vodovod</t>
  </si>
  <si>
    <t>Město Bohumín</t>
  </si>
  <si>
    <t>Masarykova 158</t>
  </si>
  <si>
    <t>Bohumín-Nový Bohumín</t>
  </si>
  <si>
    <t>73581</t>
  </si>
  <si>
    <t>00297569</t>
  </si>
  <si>
    <t>CZ00297569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</si>
  <si>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</si>
  <si>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</si>
  <si>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</si>
  <si>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</si>
  <si>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</si>
  <si>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</si>
  <si>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</si>
  <si>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</si>
  <si>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</si>
  <si>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93</t>
  </si>
  <si>
    <t>Dokončovací práce inž.staveb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</si>
  <si>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</si>
  <si>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</si>
  <si>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</si>
  <si>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</si>
  <si>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</si>
  <si>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</si>
  <si>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</si>
  <si>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</si>
  <si>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</si>
  <si>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</si>
  <si>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</si>
  <si>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</si>
  <si>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</si>
  <si>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</si>
  <si>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</si>
  <si>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</si>
  <si>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</si>
  <si>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</si>
  <si>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</si>
  <si>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</si>
  <si>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</si>
  <si>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</si>
  <si>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</si>
  <si>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</si>
  <si>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</si>
  <si>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</si>
  <si>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</si>
  <si>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</si>
  <si>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</si>
  <si>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</si>
  <si>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</si>
  <si>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</si>
  <si>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</si>
  <si>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113107320R00</t>
  </si>
  <si>
    <t>Odstranění podkladu pl. 50 m2,kam.těžené tl.20 cm</t>
  </si>
  <si>
    <t>m2</t>
  </si>
  <si>
    <t>POL1_0</t>
  </si>
  <si>
    <t>579300012R00</t>
  </si>
  <si>
    <t>Kryt komunikací z asfalt.recyklátu po zhutnění 5cm</t>
  </si>
  <si>
    <t>573312611R00</t>
  </si>
  <si>
    <t>Prolití podkladu z kameniva asfaltem, 7,0 kg/m2</t>
  </si>
  <si>
    <t>564851111R00</t>
  </si>
  <si>
    <t>Podklad ze štěrkodrti po zhutnění tloušťky 15 cm, fr 16/32</t>
  </si>
  <si>
    <t>Podklad ze štěrkodrti po zhutnění tloušťky 15 cm, fr 4/6</t>
  </si>
  <si>
    <t>500000001VP</t>
  </si>
  <si>
    <t>úprava a napojení stávajících sjezdů na komunikaci</t>
  </si>
  <si>
    <t>500000002VP</t>
  </si>
  <si>
    <t>Dod+mt bet obruby do lože z betonu</t>
  </si>
  <si>
    <t>bm</t>
  </si>
  <si>
    <t>930000008VP</t>
  </si>
  <si>
    <t>protokoly o provedených  statických zátěžových, zkouškách</t>
  </si>
  <si>
    <t>ks</t>
  </si>
  <si>
    <t>930000012VP</t>
  </si>
  <si>
    <t>Výšková úprava stávajících armatur , do končené nivelety povrchových úprav</t>
  </si>
  <si>
    <t>979087212R00</t>
  </si>
  <si>
    <t>Nakládání suti na dopravní prostředky - komunikace</t>
  </si>
  <si>
    <t>t</t>
  </si>
  <si>
    <t>979081111RT3</t>
  </si>
  <si>
    <t>Odvoz suti a vybour. hmot na skládku do 1 km, kontejnerem 7 t</t>
  </si>
  <si>
    <t>979000001VP</t>
  </si>
  <si>
    <t>Příplatek k vodorovnému přesunu za každý další km</t>
  </si>
  <si>
    <t>979000002VP</t>
  </si>
  <si>
    <t>Poplatek za skládku suti</t>
  </si>
  <si>
    <t>995000001VP</t>
  </si>
  <si>
    <t>Přesun hmot, komunikace</t>
  </si>
  <si>
    <t>soubor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</si>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</sst>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2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52</v>
      </c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SUMIF(F47:F51,A16,I47:I51)+SUMIF(F47:F51,"PSU",I47:I51)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SUMIF(F47:F51,A17,I47:I51)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SUMIF(F47:F51,A18,I47:I51)</f>
        <v>0</v>
      </c>
      <c r="J18" s="93"/>
    </row>
    <row r="19" spans="1:10" ht="23.25" customHeight="1" x14ac:dyDescent="0.2">
      <c r="A19" s="193" t="s">
        <v>68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SUMIF(F47:F51,A19,I47:I51)</f>
        <v>0</v>
      </c>
      <c r="J19" s="93"/>
    </row>
    <row r="20" spans="1:10" ht="23.25" customHeight="1" x14ac:dyDescent="0.2">
      <c r="A20" s="193" t="s">
        <v>69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SUMIF(F47:F51,A20,I47:I51)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44266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53</v>
      </c>
      <c r="C39" s="138" t="s">
        <v>46</v>
      </c>
      <c r="D39" s="139"/>
      <c r="E39" s="139"/>
      <c r="F39" s="147">
        <f>'Rozpočet Pol'!AC28</f>
        <v>0</v>
      </c>
      <c r="G39" s="148">
        <f>'Rozpočet Pol'!AD28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56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57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58</v>
      </c>
      <c r="C47" s="175" t="s">
        <v>59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60</v>
      </c>
      <c r="C48" s="165" t="s">
        <v>61</v>
      </c>
      <c r="D48" s="167"/>
      <c r="E48" s="167"/>
      <c r="F48" s="183" t="s">
        <v>23</v>
      </c>
      <c r="G48" s="184"/>
      <c r="H48" s="184"/>
      <c r="I48" s="185">
        <f>'Rozpočet Pol'!G10</f>
        <v>0</v>
      </c>
      <c r="J48" s="185"/>
    </row>
    <row r="49" spans="1:10" ht="25.5" customHeight="1" x14ac:dyDescent="0.2">
      <c r="A49" s="163"/>
      <c r="B49" s="166" t="s">
        <v>62</v>
      </c>
      <c r="C49" s="165" t="s">
        <v>63</v>
      </c>
      <c r="D49" s="167"/>
      <c r="E49" s="167"/>
      <c r="F49" s="183" t="s">
        <v>23</v>
      </c>
      <c r="G49" s="184"/>
      <c r="H49" s="184"/>
      <c r="I49" s="185">
        <f>'Rozpočet Pol'!G17</f>
        <v>0</v>
      </c>
      <c r="J49" s="185"/>
    </row>
    <row r="50" spans="1:10" ht="25.5" customHeight="1" x14ac:dyDescent="0.2">
      <c r="A50" s="163"/>
      <c r="B50" s="166" t="s">
        <v>64</v>
      </c>
      <c r="C50" s="165" t="s">
        <v>65</v>
      </c>
      <c r="D50" s="167"/>
      <c r="E50" s="167"/>
      <c r="F50" s="183" t="s">
        <v>23</v>
      </c>
      <c r="G50" s="184"/>
      <c r="H50" s="184"/>
      <c r="I50" s="185">
        <f>'Rozpočet Pol'!G20</f>
        <v>0</v>
      </c>
      <c r="J50" s="185"/>
    </row>
    <row r="51" spans="1:10" ht="25.5" customHeight="1" x14ac:dyDescent="0.2">
      <c r="A51" s="163"/>
      <c r="B51" s="177" t="s">
        <v>66</v>
      </c>
      <c r="C51" s="178" t="s">
        <v>67</v>
      </c>
      <c r="D51" s="179"/>
      <c r="E51" s="179"/>
      <c r="F51" s="186" t="s">
        <v>23</v>
      </c>
      <c r="G51" s="187"/>
      <c r="H51" s="187"/>
      <c r="I51" s="188">
        <f>'Rozpočet Pol'!G25</f>
        <v>0</v>
      </c>
      <c r="J51" s="188"/>
    </row>
    <row r="52" spans="1:10" ht="25.5" customHeight="1" x14ac:dyDescent="0.2">
      <c r="A52" s="164"/>
      <c r="B52" s="170" t="s">
        <v>1</v>
      </c>
      <c r="C52" s="170"/>
      <c r="D52" s="171"/>
      <c r="E52" s="171"/>
      <c r="F52" s="189"/>
      <c r="G52" s="190"/>
      <c r="H52" s="190"/>
      <c r="I52" s="191">
        <f>SUM(I47:I51)</f>
        <v>0</v>
      </c>
      <c r="J52" s="191"/>
    </row>
    <row r="53" spans="1:10" x14ac:dyDescent="0.2">
      <c r="F53" s="192"/>
      <c r="G53" s="130"/>
      <c r="H53" s="192"/>
      <c r="I53" s="130"/>
      <c r="J53" s="130"/>
    </row>
    <row r="54" spans="1:10" x14ac:dyDescent="0.2">
      <c r="F54" s="192"/>
      <c r="G54" s="130"/>
      <c r="H54" s="192"/>
      <c r="I54" s="130"/>
      <c r="J54" s="130"/>
    </row>
    <row r="55" spans="1:10" x14ac:dyDescent="0.2">
      <c r="F55" s="192"/>
      <c r="G55" s="130"/>
      <c r="H55" s="192"/>
      <c r="I55" s="130"/>
      <c r="J5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71</v>
      </c>
    </row>
    <row r="2" spans="1:60" ht="24.95" customHeight="1" x14ac:dyDescent="0.2">
      <c r="A2" s="202" t="s">
        <v>70</v>
      </c>
      <c r="B2" s="196"/>
      <c r="C2" s="197" t="s">
        <v>46</v>
      </c>
      <c r="D2" s="198"/>
      <c r="E2" s="198"/>
      <c r="F2" s="198"/>
      <c r="G2" s="204"/>
      <c r="AE2" t="s">
        <v>72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73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74</v>
      </c>
    </row>
    <row r="5" spans="1:60" hidden="1" x14ac:dyDescent="0.2">
      <c r="A5" s="206" t="s">
        <v>75</v>
      </c>
      <c r="B5" s="207"/>
      <c r="C5" s="208"/>
      <c r="D5" s="209"/>
      <c r="E5" s="209"/>
      <c r="F5" s="209"/>
      <c r="G5" s="210"/>
      <c r="AE5" t="s">
        <v>76</v>
      </c>
    </row>
    <row r="7" spans="1:60" ht="38.25" x14ac:dyDescent="0.2">
      <c r="A7" s="215" t="s">
        <v>77</v>
      </c>
      <c r="B7" s="216" t="s">
        <v>78</v>
      </c>
      <c r="C7" s="216" t="s">
        <v>79</v>
      </c>
      <c r="D7" s="215" t="s">
        <v>80</v>
      </c>
      <c r="E7" s="215" t="s">
        <v>81</v>
      </c>
      <c r="F7" s="211" t="s">
        <v>82</v>
      </c>
      <c r="G7" s="232" t="s">
        <v>28</v>
      </c>
      <c r="H7" s="233" t="s">
        <v>29</v>
      </c>
      <c r="I7" s="233" t="s">
        <v>83</v>
      </c>
      <c r="J7" s="233" t="s">
        <v>30</v>
      </c>
      <c r="K7" s="233" t="s">
        <v>84</v>
      </c>
      <c r="L7" s="233" t="s">
        <v>85</v>
      </c>
      <c r="M7" s="233" t="s">
        <v>86</v>
      </c>
      <c r="N7" s="233" t="s">
        <v>87</v>
      </c>
      <c r="O7" s="233" t="s">
        <v>88</v>
      </c>
      <c r="P7" s="233" t="s">
        <v>89</v>
      </c>
      <c r="Q7" s="233" t="s">
        <v>90</v>
      </c>
      <c r="R7" s="233" t="s">
        <v>91</v>
      </c>
      <c r="S7" s="233" t="s">
        <v>92</v>
      </c>
      <c r="T7" s="233" t="s">
        <v>93</v>
      </c>
      <c r="U7" s="218" t="s">
        <v>94</v>
      </c>
    </row>
    <row r="8" spans="1:60" x14ac:dyDescent="0.2">
      <c r="A8" s="234" t="s">
        <v>95</v>
      </c>
      <c r="B8" s="235" t="s">
        <v>58</v>
      </c>
      <c r="C8" s="236" t="s">
        <v>59</v>
      </c>
      <c r="D8" s="237"/>
      <c r="E8" s="238"/>
      <c r="F8" s="239"/>
      <c r="G8" s="239">
        <f>SUMIF(AE9:AE9,"&lt;&gt;NOR",G9:G9)</f>
        <v>0</v>
      </c>
      <c r="H8" s="239"/>
      <c r="I8" s="239">
        <f>SUM(I9:I9)</f>
        <v>0</v>
      </c>
      <c r="J8" s="239"/>
      <c r="K8" s="239">
        <f>SUM(K9:K9)</f>
        <v>0</v>
      </c>
      <c r="L8" s="239"/>
      <c r="M8" s="239">
        <f>SUM(M9:M9)</f>
        <v>0</v>
      </c>
      <c r="N8" s="217"/>
      <c r="O8" s="217">
        <f>SUM(O9:O9)</f>
        <v>0</v>
      </c>
      <c r="P8" s="217"/>
      <c r="Q8" s="217">
        <f>SUM(Q9:Q9)</f>
        <v>121.858</v>
      </c>
      <c r="R8" s="217"/>
      <c r="S8" s="217"/>
      <c r="T8" s="234"/>
      <c r="U8" s="217">
        <f>SUM(U9:U9)</f>
        <v>104.13</v>
      </c>
      <c r="AE8" t="s">
        <v>96</v>
      </c>
    </row>
    <row r="9" spans="1:60" outlineLevel="1" x14ac:dyDescent="0.2">
      <c r="A9" s="213">
        <v>1</v>
      </c>
      <c r="B9" s="219" t="s">
        <v>97</v>
      </c>
      <c r="C9" s="262" t="s">
        <v>98</v>
      </c>
      <c r="D9" s="221" t="s">
        <v>99</v>
      </c>
      <c r="E9" s="227">
        <v>276.95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0</v>
      </c>
      <c r="M9" s="230">
        <f>G9*(1+L9/100)</f>
        <v>0</v>
      </c>
      <c r="N9" s="222">
        <v>0</v>
      </c>
      <c r="O9" s="222">
        <f>ROUND(E9*N9,5)</f>
        <v>0</v>
      </c>
      <c r="P9" s="222">
        <v>0.44</v>
      </c>
      <c r="Q9" s="222">
        <f>ROUND(E9*P9,5)</f>
        <v>121.858</v>
      </c>
      <c r="R9" s="222"/>
      <c r="S9" s="222"/>
      <c r="T9" s="223">
        <v>0.376</v>
      </c>
      <c r="U9" s="222">
        <f>ROUND(E9*T9,2)</f>
        <v>104.13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100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x14ac:dyDescent="0.2">
      <c r="A10" s="214" t="s">
        <v>95</v>
      </c>
      <c r="B10" s="220" t="s">
        <v>60</v>
      </c>
      <c r="C10" s="263" t="s">
        <v>61</v>
      </c>
      <c r="D10" s="224"/>
      <c r="E10" s="228"/>
      <c r="F10" s="231"/>
      <c r="G10" s="231">
        <f>SUMIF(AE11:AE16,"&lt;&gt;NOR",G11:G16)</f>
        <v>0</v>
      </c>
      <c r="H10" s="231"/>
      <c r="I10" s="231">
        <f>SUM(I11:I16)</f>
        <v>0</v>
      </c>
      <c r="J10" s="231"/>
      <c r="K10" s="231">
        <f>SUM(K11:K16)</f>
        <v>0</v>
      </c>
      <c r="L10" s="231"/>
      <c r="M10" s="231">
        <f>SUM(M11:M16)</f>
        <v>0</v>
      </c>
      <c r="N10" s="225"/>
      <c r="O10" s="225">
        <f>SUM(O11:O16)</f>
        <v>383.89109999999999</v>
      </c>
      <c r="P10" s="225"/>
      <c r="Q10" s="225">
        <f>SUM(Q11:Q16)</f>
        <v>0</v>
      </c>
      <c r="R10" s="225"/>
      <c r="S10" s="225"/>
      <c r="T10" s="226"/>
      <c r="U10" s="225">
        <f>SUM(U11:U16)</f>
        <v>54.18</v>
      </c>
      <c r="AE10" t="s">
        <v>96</v>
      </c>
    </row>
    <row r="11" spans="1:60" outlineLevel="1" x14ac:dyDescent="0.2">
      <c r="A11" s="213">
        <v>2</v>
      </c>
      <c r="B11" s="219" t="s">
        <v>101</v>
      </c>
      <c r="C11" s="262" t="s">
        <v>102</v>
      </c>
      <c r="D11" s="221" t="s">
        <v>99</v>
      </c>
      <c r="E11" s="227">
        <v>430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0</v>
      </c>
      <c r="M11" s="230">
        <f>G11*(1+L11/100)</f>
        <v>0</v>
      </c>
      <c r="N11" s="222">
        <v>0.12970000000000001</v>
      </c>
      <c r="O11" s="222">
        <f>ROUND(E11*N11,5)</f>
        <v>55.771000000000001</v>
      </c>
      <c r="P11" s="222">
        <v>0</v>
      </c>
      <c r="Q11" s="222">
        <f>ROUND(E11*P11,5)</f>
        <v>0</v>
      </c>
      <c r="R11" s="222"/>
      <c r="S11" s="222"/>
      <c r="T11" s="223">
        <v>7.1999999999999995E-2</v>
      </c>
      <c r="U11" s="222">
        <f>ROUND(E11*T11,2)</f>
        <v>30.96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100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3</v>
      </c>
      <c r="B12" s="219" t="s">
        <v>103</v>
      </c>
      <c r="C12" s="262" t="s">
        <v>104</v>
      </c>
      <c r="D12" s="221" t="s">
        <v>99</v>
      </c>
      <c r="E12" s="227">
        <v>430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0</v>
      </c>
      <c r="M12" s="230">
        <f>G12*(1+L12/100)</f>
        <v>0</v>
      </c>
      <c r="N12" s="222">
        <v>7.0699999999999999E-3</v>
      </c>
      <c r="O12" s="222">
        <f>ROUND(E12*N12,5)</f>
        <v>3.0400999999999998</v>
      </c>
      <c r="P12" s="222">
        <v>0</v>
      </c>
      <c r="Q12" s="222">
        <f>ROUND(E12*P12,5)</f>
        <v>0</v>
      </c>
      <c r="R12" s="222"/>
      <c r="S12" s="222"/>
      <c r="T12" s="223">
        <v>2E-3</v>
      </c>
      <c r="U12" s="222">
        <f>ROUND(E12*T12,2)</f>
        <v>0.86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100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13">
        <v>4</v>
      </c>
      <c r="B13" s="219" t="s">
        <v>105</v>
      </c>
      <c r="C13" s="262" t="s">
        <v>106</v>
      </c>
      <c r="D13" s="221" t="s">
        <v>99</v>
      </c>
      <c r="E13" s="227">
        <v>430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0</v>
      </c>
      <c r="M13" s="230">
        <f>G13*(1+L13/100)</f>
        <v>0</v>
      </c>
      <c r="N13" s="222">
        <v>0.378</v>
      </c>
      <c r="O13" s="222">
        <f>ROUND(E13*N13,5)</f>
        <v>162.54</v>
      </c>
      <c r="P13" s="222">
        <v>0</v>
      </c>
      <c r="Q13" s="222">
        <f>ROUND(E13*P13,5)</f>
        <v>0</v>
      </c>
      <c r="R13" s="222"/>
      <c r="S13" s="222"/>
      <c r="T13" s="223">
        <v>2.5999999999999999E-2</v>
      </c>
      <c r="U13" s="222">
        <f>ROUND(E13*T13,2)</f>
        <v>11.18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100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13">
        <v>5</v>
      </c>
      <c r="B14" s="219" t="s">
        <v>105</v>
      </c>
      <c r="C14" s="262" t="s">
        <v>107</v>
      </c>
      <c r="D14" s="221" t="s">
        <v>99</v>
      </c>
      <c r="E14" s="227">
        <v>430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0</v>
      </c>
      <c r="M14" s="230">
        <f>G14*(1+L14/100)</f>
        <v>0</v>
      </c>
      <c r="N14" s="222">
        <v>0.378</v>
      </c>
      <c r="O14" s="222">
        <f>ROUND(E14*N14,5)</f>
        <v>162.54</v>
      </c>
      <c r="P14" s="222">
        <v>0</v>
      </c>
      <c r="Q14" s="222">
        <f>ROUND(E14*P14,5)</f>
        <v>0</v>
      </c>
      <c r="R14" s="222"/>
      <c r="S14" s="222"/>
      <c r="T14" s="223">
        <v>2.5999999999999999E-2</v>
      </c>
      <c r="U14" s="222">
        <f>ROUND(E14*T14,2)</f>
        <v>11.18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100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6</v>
      </c>
      <c r="B15" s="219" t="s">
        <v>108</v>
      </c>
      <c r="C15" s="262" t="s">
        <v>109</v>
      </c>
      <c r="D15" s="221" t="s">
        <v>99</v>
      </c>
      <c r="E15" s="227">
        <v>5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0</v>
      </c>
      <c r="M15" s="230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0</v>
      </c>
      <c r="U15" s="222">
        <f>ROUND(E15*T15,2)</f>
        <v>0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100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7</v>
      </c>
      <c r="B16" s="219" t="s">
        <v>110</v>
      </c>
      <c r="C16" s="262" t="s">
        <v>111</v>
      </c>
      <c r="D16" s="221" t="s">
        <v>112</v>
      </c>
      <c r="E16" s="227">
        <v>5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0</v>
      </c>
      <c r="M16" s="230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0</v>
      </c>
      <c r="U16" s="222">
        <f>ROUND(E16*T16,2)</f>
        <v>0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100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2">
      <c r="A17" s="214" t="s">
        <v>95</v>
      </c>
      <c r="B17" s="220" t="s">
        <v>62</v>
      </c>
      <c r="C17" s="263" t="s">
        <v>63</v>
      </c>
      <c r="D17" s="224"/>
      <c r="E17" s="228"/>
      <c r="F17" s="231"/>
      <c r="G17" s="231">
        <f>SUMIF(AE18:AE19,"&lt;&gt;NOR",G18:G19)</f>
        <v>0</v>
      </c>
      <c r="H17" s="231"/>
      <c r="I17" s="231">
        <f>SUM(I18:I19)</f>
        <v>0</v>
      </c>
      <c r="J17" s="231"/>
      <c r="K17" s="231">
        <f>SUM(K18:K19)</f>
        <v>0</v>
      </c>
      <c r="L17" s="231"/>
      <c r="M17" s="231">
        <f>SUM(M18:M19)</f>
        <v>0</v>
      </c>
      <c r="N17" s="225"/>
      <c r="O17" s="225">
        <f>SUM(O18:O19)</f>
        <v>0</v>
      </c>
      <c r="P17" s="225"/>
      <c r="Q17" s="225">
        <f>SUM(Q18:Q19)</f>
        <v>0</v>
      </c>
      <c r="R17" s="225"/>
      <c r="S17" s="225"/>
      <c r="T17" s="226"/>
      <c r="U17" s="225">
        <f>SUM(U18:U19)</f>
        <v>0</v>
      </c>
      <c r="AE17" t="s">
        <v>96</v>
      </c>
    </row>
    <row r="18" spans="1:60" ht="22.5" outlineLevel="1" x14ac:dyDescent="0.2">
      <c r="A18" s="213">
        <v>8</v>
      </c>
      <c r="B18" s="219" t="s">
        <v>113</v>
      </c>
      <c r="C18" s="262" t="s">
        <v>114</v>
      </c>
      <c r="D18" s="221" t="s">
        <v>115</v>
      </c>
      <c r="E18" s="227">
        <v>2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0</v>
      </c>
      <c r="M18" s="230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0</v>
      </c>
      <c r="U18" s="222">
        <f>ROUND(E18*T18,2)</f>
        <v>0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100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13">
        <v>9</v>
      </c>
      <c r="B19" s="219" t="s">
        <v>116</v>
      </c>
      <c r="C19" s="262" t="s">
        <v>117</v>
      </c>
      <c r="D19" s="221" t="s">
        <v>115</v>
      </c>
      <c r="E19" s="227">
        <v>4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0</v>
      </c>
      <c r="M19" s="230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</v>
      </c>
      <c r="U19" s="222">
        <f>ROUND(E19*T19,2)</f>
        <v>0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100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214" t="s">
        <v>95</v>
      </c>
      <c r="B20" s="220" t="s">
        <v>64</v>
      </c>
      <c r="C20" s="263" t="s">
        <v>65</v>
      </c>
      <c r="D20" s="224"/>
      <c r="E20" s="228"/>
      <c r="F20" s="231"/>
      <c r="G20" s="231">
        <f>SUMIF(AE21:AE24,"&lt;&gt;NOR",G21:G24)</f>
        <v>0</v>
      </c>
      <c r="H20" s="231"/>
      <c r="I20" s="231">
        <f>SUM(I21:I24)</f>
        <v>0</v>
      </c>
      <c r="J20" s="231"/>
      <c r="K20" s="231">
        <f>SUM(K21:K24)</f>
        <v>0</v>
      </c>
      <c r="L20" s="231"/>
      <c r="M20" s="231">
        <f>SUM(M21:M24)</f>
        <v>0</v>
      </c>
      <c r="N20" s="225"/>
      <c r="O20" s="225">
        <f>SUM(O21:O24)</f>
        <v>0</v>
      </c>
      <c r="P20" s="225"/>
      <c r="Q20" s="225">
        <f>SUM(Q21:Q24)</f>
        <v>0</v>
      </c>
      <c r="R20" s="225"/>
      <c r="S20" s="225"/>
      <c r="T20" s="226"/>
      <c r="U20" s="225">
        <f>SUM(U21:U24)</f>
        <v>71.77</v>
      </c>
      <c r="AE20" t="s">
        <v>96</v>
      </c>
    </row>
    <row r="21" spans="1:60" outlineLevel="1" x14ac:dyDescent="0.2">
      <c r="A21" s="213">
        <v>10</v>
      </c>
      <c r="B21" s="219" t="s">
        <v>118</v>
      </c>
      <c r="C21" s="262" t="s">
        <v>119</v>
      </c>
      <c r="D21" s="221" t="s">
        <v>120</v>
      </c>
      <c r="E21" s="227">
        <v>121.858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0</v>
      </c>
      <c r="M21" s="230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9.9000000000000005E-2</v>
      </c>
      <c r="U21" s="222">
        <f>ROUND(E21*T21,2)</f>
        <v>12.06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100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13">
        <v>11</v>
      </c>
      <c r="B22" s="219" t="s">
        <v>121</v>
      </c>
      <c r="C22" s="262" t="s">
        <v>122</v>
      </c>
      <c r="D22" s="221" t="s">
        <v>120</v>
      </c>
      <c r="E22" s="227">
        <v>121.858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0</v>
      </c>
      <c r="M22" s="230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0.49</v>
      </c>
      <c r="U22" s="222">
        <f>ROUND(E22*T22,2)</f>
        <v>59.71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100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12</v>
      </c>
      <c r="B23" s="219" t="s">
        <v>123</v>
      </c>
      <c r="C23" s="262" t="s">
        <v>124</v>
      </c>
      <c r="D23" s="221" t="s">
        <v>120</v>
      </c>
      <c r="E23" s="227">
        <v>2315.3020000000001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0</v>
      </c>
      <c r="M23" s="230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</v>
      </c>
      <c r="U23" s="222">
        <f>ROUND(E23*T23,2)</f>
        <v>0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100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13</v>
      </c>
      <c r="B24" s="219" t="s">
        <v>125</v>
      </c>
      <c r="C24" s="262" t="s">
        <v>126</v>
      </c>
      <c r="D24" s="221" t="s">
        <v>120</v>
      </c>
      <c r="E24" s="227">
        <v>121.858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0</v>
      </c>
      <c r="M24" s="230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0</v>
      </c>
      <c r="U24" s="222">
        <f>ROUND(E24*T24,2)</f>
        <v>0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100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x14ac:dyDescent="0.2">
      <c r="A25" s="214" t="s">
        <v>95</v>
      </c>
      <c r="B25" s="220" t="s">
        <v>66</v>
      </c>
      <c r="C25" s="263" t="s">
        <v>67</v>
      </c>
      <c r="D25" s="224"/>
      <c r="E25" s="228"/>
      <c r="F25" s="231"/>
      <c r="G25" s="231">
        <f>SUMIF(AE26:AE26,"&lt;&gt;NOR",G26:G26)</f>
        <v>0</v>
      </c>
      <c r="H25" s="231"/>
      <c r="I25" s="231">
        <f>SUM(I26:I26)</f>
        <v>0</v>
      </c>
      <c r="J25" s="231"/>
      <c r="K25" s="231">
        <f>SUM(K26:K26)</f>
        <v>0</v>
      </c>
      <c r="L25" s="231"/>
      <c r="M25" s="231">
        <f>SUM(M26:M26)</f>
        <v>0</v>
      </c>
      <c r="N25" s="225"/>
      <c r="O25" s="225">
        <f>SUM(O26:O26)</f>
        <v>0</v>
      </c>
      <c r="P25" s="225"/>
      <c r="Q25" s="225">
        <f>SUM(Q26:Q26)</f>
        <v>0</v>
      </c>
      <c r="R25" s="225"/>
      <c r="S25" s="225"/>
      <c r="T25" s="226"/>
      <c r="U25" s="225">
        <f>SUM(U26:U26)</f>
        <v>0</v>
      </c>
      <c r="AE25" t="s">
        <v>96</v>
      </c>
    </row>
    <row r="26" spans="1:60" outlineLevel="1" x14ac:dyDescent="0.2">
      <c r="A26" s="240">
        <v>14</v>
      </c>
      <c r="B26" s="241" t="s">
        <v>127</v>
      </c>
      <c r="C26" s="264" t="s">
        <v>128</v>
      </c>
      <c r="D26" s="242" t="s">
        <v>129</v>
      </c>
      <c r="E26" s="243">
        <v>1</v>
      </c>
      <c r="F26" s="244"/>
      <c r="G26" s="245">
        <f>ROUND(E26*F26,2)</f>
        <v>0</v>
      </c>
      <c r="H26" s="244"/>
      <c r="I26" s="245">
        <f>ROUND(E26*H26,2)</f>
        <v>0</v>
      </c>
      <c r="J26" s="244"/>
      <c r="K26" s="245">
        <f>ROUND(E26*J26,2)</f>
        <v>0</v>
      </c>
      <c r="L26" s="245">
        <v>0</v>
      </c>
      <c r="M26" s="245">
        <f>G26*(1+L26/100)</f>
        <v>0</v>
      </c>
      <c r="N26" s="246">
        <v>0</v>
      </c>
      <c r="O26" s="246">
        <f>ROUND(E26*N26,5)</f>
        <v>0</v>
      </c>
      <c r="P26" s="246">
        <v>0</v>
      </c>
      <c r="Q26" s="246">
        <f>ROUND(E26*P26,5)</f>
        <v>0</v>
      </c>
      <c r="R26" s="246"/>
      <c r="S26" s="246"/>
      <c r="T26" s="247">
        <v>0</v>
      </c>
      <c r="U26" s="246">
        <f>ROUND(E26*T26,2)</f>
        <v>0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100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">
      <c r="A27" s="6"/>
      <c r="B27" s="7" t="s">
        <v>130</v>
      </c>
      <c r="C27" s="265" t="s">
        <v>130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AC27">
        <v>15</v>
      </c>
      <c r="AD27">
        <v>21</v>
      </c>
    </row>
    <row r="28" spans="1:60" x14ac:dyDescent="0.2">
      <c r="A28" s="248"/>
      <c r="B28" s="249">
        <v>26</v>
      </c>
      <c r="C28" s="266" t="s">
        <v>130</v>
      </c>
      <c r="D28" s="250"/>
      <c r="E28" s="250"/>
      <c r="F28" s="250"/>
      <c r="G28" s="261">
        <f>G8+G10+G17+G20+G25</f>
        <v>0</v>
      </c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AC28">
        <f>SUMIF(L7:L26,AC27,G7:G26)</f>
        <v>0</v>
      </c>
      <c r="AD28">
        <f>SUMIF(L7:L26,AD27,G7:G26)</f>
        <v>0</v>
      </c>
      <c r="AE28" t="s">
        <v>131</v>
      </c>
    </row>
    <row r="29" spans="1:60" x14ac:dyDescent="0.2">
      <c r="A29" s="6"/>
      <c r="B29" s="7" t="s">
        <v>130</v>
      </c>
      <c r="C29" s="265" t="s">
        <v>130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6"/>
      <c r="B30" s="7" t="s">
        <v>130</v>
      </c>
      <c r="C30" s="265" t="s">
        <v>130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A31" s="251">
        <v>33</v>
      </c>
      <c r="B31" s="251"/>
      <c r="C31" s="267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A32" s="252"/>
      <c r="B32" s="253"/>
      <c r="C32" s="268"/>
      <c r="D32" s="253"/>
      <c r="E32" s="253"/>
      <c r="F32" s="253"/>
      <c r="G32" s="254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AE32" t="s">
        <v>132</v>
      </c>
    </row>
    <row r="33" spans="1:31" x14ac:dyDescent="0.2">
      <c r="A33" s="255"/>
      <c r="B33" s="256"/>
      <c r="C33" s="269"/>
      <c r="D33" s="256"/>
      <c r="E33" s="256"/>
      <c r="F33" s="256"/>
      <c r="G33" s="257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255"/>
      <c r="B34" s="256"/>
      <c r="C34" s="269"/>
      <c r="D34" s="256"/>
      <c r="E34" s="256"/>
      <c r="F34" s="256"/>
      <c r="G34" s="257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255"/>
      <c r="B35" s="256"/>
      <c r="C35" s="269"/>
      <c r="D35" s="256"/>
      <c r="E35" s="256"/>
      <c r="F35" s="256"/>
      <c r="G35" s="257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A36" s="258"/>
      <c r="B36" s="259"/>
      <c r="C36" s="270"/>
      <c r="D36" s="259"/>
      <c r="E36" s="259"/>
      <c r="F36" s="259"/>
      <c r="G36" s="260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 x14ac:dyDescent="0.2">
      <c r="A37" s="6"/>
      <c r="B37" s="7" t="s">
        <v>130</v>
      </c>
      <c r="C37" s="265" t="s">
        <v>130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1" x14ac:dyDescent="0.2">
      <c r="C38" s="271"/>
      <c r="AE38" t="s">
        <v>133</v>
      </c>
    </row>
  </sheetData>
  <mergeCells count="6">
    <mergeCell ref="A1:G1"/>
    <mergeCell ref="C2:G2"/>
    <mergeCell ref="C3:G3"/>
    <mergeCell ref="C4:G4"/>
    <mergeCell ref="A31:C31"/>
    <mergeCell ref="A32:G36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2021-03-11T17:53:54Z</dcterms:modified>
</cp:coreProperties>
</file>